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909"/>
  <workbookPr/>
  <mc:AlternateContent xmlns:mc="http://schemas.openxmlformats.org/markup-compatibility/2006">
    <mc:Choice Requires="x15">
      <x15ac:absPath xmlns:x15ac="http://schemas.microsoft.com/office/spreadsheetml/2010/11/ac" url="https://acdccac-my.sharepoint.com/personal/sarah_nelson_acd_ccac_edu/Documents/"/>
    </mc:Choice>
  </mc:AlternateContent>
  <xr:revisionPtr revIDLastSave="0" documentId="8_{3F7B735F-83F8-40D7-B535-CAADFDF4946F}" xr6:coauthVersionLast="26" xr6:coauthVersionMax="26" xr10:uidLastSave="{00000000-0000-0000-0000-000000000000}"/>
  <bookViews>
    <workbookView xWindow="240" yWindow="108" windowWidth="14808" windowHeight="8010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F77" i="1" l="1"/>
  <c r="C14" i="1"/>
  <c r="C15" i="1"/>
  <c r="C9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72" i="1"/>
  <c r="F72" i="1"/>
  <c r="D73" i="1"/>
  <c r="F73" i="1"/>
  <c r="D74" i="1"/>
  <c r="F74" i="1"/>
  <c r="F50" i="1"/>
  <c r="F51" i="1"/>
  <c r="F52" i="1"/>
  <c r="F53" i="1"/>
  <c r="F54" i="1"/>
  <c r="F55" i="1"/>
  <c r="F56" i="1"/>
  <c r="E56" i="1"/>
  <c r="E55" i="1"/>
  <c r="E54" i="1"/>
  <c r="E53" i="1"/>
  <c r="E52" i="1"/>
  <c r="E51" i="1"/>
  <c r="E50" i="1"/>
  <c r="F40" i="1"/>
  <c r="F41" i="1"/>
  <c r="F42" i="1"/>
  <c r="F43" i="1"/>
  <c r="F44" i="1"/>
  <c r="F4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9" i="1"/>
  <c r="C80" i="1"/>
  <c r="F57" i="1"/>
  <c r="F58" i="1"/>
  <c r="C84" i="1"/>
  <c r="F46" i="1"/>
  <c r="F47" i="1"/>
  <c r="F70" i="1"/>
  <c r="C82" i="1"/>
  <c r="C85" i="1"/>
  <c r="C92" i="1"/>
  <c r="F75" i="1"/>
  <c r="F76" i="1"/>
  <c r="C86" i="1"/>
  <c r="C87" i="1"/>
  <c r="C94" i="1"/>
  <c r="C95" i="1"/>
</calcChain>
</file>

<file path=xl/sharedStrings.xml><?xml version="1.0" encoding="utf-8"?>
<sst xmlns="http://schemas.openxmlformats.org/spreadsheetml/2006/main" count="121" uniqueCount="105">
  <si>
    <t>Massage Therapy Bid</t>
  </si>
  <si>
    <t>Building Costs</t>
  </si>
  <si>
    <t>Construction</t>
  </si>
  <si>
    <t>Location</t>
  </si>
  <si>
    <t>Cost</t>
  </si>
  <si>
    <t>Inside</t>
  </si>
  <si>
    <t>Outside</t>
  </si>
  <si>
    <t>Lot 1</t>
  </si>
  <si>
    <t>Lot 2</t>
  </si>
  <si>
    <t>Total Cost of Construction</t>
  </si>
  <si>
    <t>Monthly Fees</t>
  </si>
  <si>
    <t>Type</t>
  </si>
  <si>
    <t>Cost Per Month</t>
  </si>
  <si>
    <t>Building INS</t>
  </si>
  <si>
    <t>Rent</t>
  </si>
  <si>
    <t>Total Cost of Fees Per Month</t>
  </si>
  <si>
    <t>Total Cost of Fees Per Year</t>
  </si>
  <si>
    <t>Supplies</t>
  </si>
  <si>
    <t>Products</t>
  </si>
  <si>
    <t>Item</t>
  </si>
  <si>
    <t>Amount (Gallons)</t>
  </si>
  <si>
    <t>Quantity Per Shipment</t>
  </si>
  <si>
    <t>Num Shipment Per Month</t>
  </si>
  <si>
    <t>Cost Per Amount</t>
  </si>
  <si>
    <t>Total Cost of Item Per Month</t>
  </si>
  <si>
    <t>Body Scrub</t>
  </si>
  <si>
    <t>Body Lotion</t>
  </si>
  <si>
    <t>Body Wax</t>
  </si>
  <si>
    <t>Face Scrub</t>
  </si>
  <si>
    <t>Face Lotion</t>
  </si>
  <si>
    <t>Face Wax</t>
  </si>
  <si>
    <t>Body Oil</t>
  </si>
  <si>
    <t>Face Mask</t>
  </si>
  <si>
    <t>Charcoal Detox</t>
  </si>
  <si>
    <t>Mud Mask</t>
  </si>
  <si>
    <t>Seaweed</t>
  </si>
  <si>
    <t>Bath Salts</t>
  </si>
  <si>
    <t>Essential Oils</t>
  </si>
  <si>
    <t>Body Mist</t>
  </si>
  <si>
    <t>Hot Stones</t>
  </si>
  <si>
    <t>Exfoliating Lotion</t>
  </si>
  <si>
    <t>Cleansing Solution</t>
  </si>
  <si>
    <t>Total Cost of Products Per Month</t>
  </si>
  <si>
    <t>Average Total Cost of Products Per Year</t>
  </si>
  <si>
    <t>Tools</t>
  </si>
  <si>
    <t>Amount</t>
  </si>
  <si>
    <t>Full Towels</t>
  </si>
  <si>
    <t>Small Towels</t>
  </si>
  <si>
    <t>Cloths</t>
  </si>
  <si>
    <t>Head Wraps</t>
  </si>
  <si>
    <t>Slippers</t>
  </si>
  <si>
    <t>Robes</t>
  </si>
  <si>
    <t>Total Cost of Tools Per Month</t>
  </si>
  <si>
    <t>Average Total Cost of Tools Per Year</t>
  </si>
  <si>
    <t>Employees</t>
  </si>
  <si>
    <t>Title</t>
  </si>
  <si>
    <t>Num of Title Holders</t>
  </si>
  <si>
    <t>Hourly Wage</t>
  </si>
  <si>
    <t>Average Num of Hours Per Week</t>
  </si>
  <si>
    <t>`Weekly Earnings Per Employee</t>
  </si>
  <si>
    <t>Total Weekly Earning Per TItle</t>
  </si>
  <si>
    <t>MT</t>
  </si>
  <si>
    <t>Prep</t>
  </si>
  <si>
    <t>Cleaner</t>
  </si>
  <si>
    <t>Front Desk</t>
  </si>
  <si>
    <t>Host</t>
  </si>
  <si>
    <t>Accountant</t>
  </si>
  <si>
    <t>CEO</t>
  </si>
  <si>
    <t>Average Total Sum of Employee Earnings Per Week</t>
  </si>
  <si>
    <t>Average Total Sum of Employee Earnings Per Year</t>
  </si>
  <si>
    <t>Services</t>
  </si>
  <si>
    <t>Massage</t>
  </si>
  <si>
    <t>Rate Per Type</t>
  </si>
  <si>
    <t>Supply Fee</t>
  </si>
  <si>
    <t>Average Cost Per Type</t>
  </si>
  <si>
    <t>Number of Type Per Week</t>
  </si>
  <si>
    <t>Average Income Per Type Per Week</t>
  </si>
  <si>
    <t>Leg</t>
  </si>
  <si>
    <t>Arm</t>
  </si>
  <si>
    <t>Temple</t>
  </si>
  <si>
    <t>Neck</t>
  </si>
  <si>
    <t>Back</t>
  </si>
  <si>
    <t>Half</t>
  </si>
  <si>
    <t>Full</t>
  </si>
  <si>
    <t>Average Massage Income Per Week</t>
  </si>
  <si>
    <t>Extras</t>
  </si>
  <si>
    <t>Average Massage Income Per Year</t>
  </si>
  <si>
    <t>Facial</t>
  </si>
  <si>
    <t>Body Detox</t>
  </si>
  <si>
    <t>Deluxe Treatment</t>
  </si>
  <si>
    <t>Average Extra Income Per Week</t>
  </si>
  <si>
    <t>Average Extra Income Per Year</t>
  </si>
  <si>
    <t>Average Service Income Per Year</t>
  </si>
  <si>
    <t>Initial Starting Debt (First Year)</t>
  </si>
  <si>
    <t>Total</t>
  </si>
  <si>
    <t>Supply Cost</t>
  </si>
  <si>
    <t>Employee Salary</t>
  </si>
  <si>
    <t>First Year Total</t>
  </si>
  <si>
    <t>First Year Income</t>
  </si>
  <si>
    <t>First Year Profit (before taxes)</t>
  </si>
  <si>
    <t>Profit Xander Will Get If He Gives This Project An A</t>
  </si>
  <si>
    <t>Projected Profit For First Ten Years (before taxes)</t>
  </si>
  <si>
    <t>Debt</t>
  </si>
  <si>
    <t>Income</t>
  </si>
  <si>
    <t>Sarah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</si>
</sst>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rgb="FFEB25EB"/>
      <name val="Algerian"/>
      <family val="5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CCC1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EB25E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5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164" fontId="0" fillId="0" borderId="0" xfId="0" applyNumberFormat="1"/>
    <xf numFmtId="0" fontId="0" fillId="0" borderId="0" xfId="0" applyFill="1" applyAlignment="1"/>
    <xf numFmtId="0" fontId="0" fillId="5" borderId="0" xfId="0" applyFill="1" applyAlignment="1"/>
    <xf numFmtId="164" fontId="0" fillId="2" borderId="0" xfId="0" applyNumberFormat="1" applyFill="1"/>
    <xf numFmtId="164" fontId="0" fillId="7" borderId="0" xfId="0" applyNumberFormat="1" applyFill="1"/>
    <xf numFmtId="164" fontId="0" fillId="8" borderId="0" xfId="0" applyNumberFormat="1" applyFill="1" applyAlignment="1"/>
    <xf numFmtId="0" fontId="1" fillId="5" borderId="0" xfId="0" applyFont="1" applyFill="1"/>
    <xf numFmtId="0" fontId="0" fillId="0" borderId="0" xfId="0" applyAlignment="1"/>
    <xf numFmtId="0" fontId="0" fillId="10" borderId="0" xfId="0" applyFill="1"/>
    <xf numFmtId="0" fontId="0" fillId="10" borderId="0" xfId="0" applyFill="1" applyAlignment="1"/>
    <xf numFmtId="0" fontId="0" fillId="11" borderId="0" xfId="0" applyFill="1"/>
    <xf numFmtId="164" fontId="0" fillId="11" borderId="0" xfId="0" applyNumberFormat="1" applyFill="1"/>
    <xf numFmtId="0" fontId="2" fillId="9" borderId="0" xfId="0" applyFont="1" applyFill="1"/>
    <xf numFmtId="164" fontId="2" fillId="9" borderId="0" xfId="0" applyNumberFormat="1" applyFont="1" applyFill="1"/>
    <xf numFmtId="0" fontId="0" fillId="12" borderId="0" xfId="0" applyFill="1"/>
    <xf numFmtId="164" fontId="0" fillId="12" borderId="0" xfId="0" applyNumberFormat="1" applyFill="1"/>
    <xf numFmtId="0" fontId="2" fillId="13" borderId="0" xfId="0" applyFont="1" applyFill="1"/>
    <xf numFmtId="164" fontId="2" fillId="13" borderId="0" xfId="0" applyNumberFormat="1" applyFont="1" applyFill="1"/>
    <xf numFmtId="0" fontId="0" fillId="14" borderId="0" xfId="0" applyFill="1"/>
    <xf numFmtId="164" fontId="0" fillId="14" borderId="0" xfId="0" applyNumberFormat="1" applyFill="1"/>
    <xf numFmtId="164" fontId="0" fillId="2" borderId="0" xfId="0" applyNumberFormat="1" applyFill="1" applyAlignment="1">
      <alignment horizontal="center"/>
    </xf>
    <xf numFmtId="6" fontId="0" fillId="15" borderId="0" xfId="0" applyNumberFormat="1" applyFill="1"/>
    <xf numFmtId="0" fontId="0" fillId="10" borderId="1" xfId="0" applyFill="1" applyBorder="1"/>
    <xf numFmtId="164" fontId="0" fillId="10" borderId="1" xfId="0" applyNumberFormat="1" applyFill="1" applyBorder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FF"/>
      <color rgb="FFEB25EB"/>
      <color rgb="FFCCFFCC"/>
      <color rgb="FFFFCC99"/>
      <color rgb="FFFF7C8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1168213</xdr:colOff>
      <xdr:row>109</xdr:row>
      <xdr:rowOff>92782</xdr:rowOff>
    </xdr:from>
    <xdr:to>
      <xdr:col>4</xdr:col>
      <xdr:colOff>786</xdr:colOff>
      <xdr:row>118</xdr:row>
      <xdr:rowOff>81353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5294D0F-AD94-45A2-98B5-850E03B5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53785">
          <a:off x="3987613" y="19819057"/>
          <a:ext cx="2328248" cy="161734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glow rad="228600">
            <a:schemeClr val="accent2">
              <a:satMod val="175000"/>
              <a:alpha val="40000"/>
            </a:schemeClr>
          </a:glow>
          <a:outerShdw blurRad="57150" dist="50800" dir="2700000" algn="tl" rotWithShape="0">
            <a:srgbClr val="000000">
              <a:alpha val="40000"/>
            </a:srgbClr>
          </a:outerShdw>
        </a:effectLst>
        <a:scene3d>
          <a:camera prst="perspectiveLeft"/>
          <a:lightRig rig="threePt" dir="t"/>
        </a:scene3d>
      </xdr:spPr>
    </xdr:pic>
    <xdr:clientData/>
  </xdr:twoCellAnchor>
  <xdr:twoCellAnchor editAs="oneCell">
    <xdr:from>
      <xdr:col>0</xdr:col>
      <xdr:colOff>794304</xdr:colOff>
      <xdr:row>98</xdr:row>
      <xdr:rowOff>31029</xdr:rowOff>
    </xdr:from>
    <xdr:to>
      <xdr:col>2</xdr:col>
      <xdr:colOff>240873</xdr:colOff>
      <xdr:row>108</xdr:row>
      <xdr:rowOff>85740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E1D80C-3097-49E3-801C-BBB68A1D3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81940">
          <a:off x="794304" y="17766579"/>
          <a:ext cx="2265969" cy="1864461"/>
        </a:xfrm>
        <a:prstGeom prst="roundRect">
          <a:avLst>
            <a:gd name="adj" fmla="val 16667"/>
          </a:avLst>
        </a:prstGeom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ContrastingRightFacing"/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1394460</xdr:colOff>
      <xdr:row>101</xdr:row>
      <xdr:rowOff>53340</xdr:rowOff>
    </xdr:from>
    <xdr:to>
      <xdr:col>3</xdr:col>
      <xdr:colOff>672465</xdr:colOff>
      <xdr:row>110</xdr:row>
      <xdr:rowOff>150495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104799-A434-4B37-A100-2B259D33E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8524220"/>
          <a:ext cx="2619375" cy="1743075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glow rad="228600">
            <a:schemeClr val="accent6">
              <a:satMod val="175000"/>
              <a:alpha val="40000"/>
            </a:schemeClr>
          </a:glow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HeroicExtremeLeftFacing"/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  <xdr:twoCellAnchor editAs="oneCell">
    <xdr:from>
      <xdr:col>2</xdr:col>
      <xdr:colOff>1497330</xdr:colOff>
      <xdr:row>95</xdr:row>
      <xdr:rowOff>129540</xdr:rowOff>
    </xdr:from>
    <xdr:to>
      <xdr:col>4</xdr:col>
      <xdr:colOff>335280</xdr:colOff>
      <xdr:row>105</xdr:row>
      <xdr:rowOff>43815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D6DFA5A-31CE-46AC-B93F-D079CC52F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0570" y="17503140"/>
          <a:ext cx="2628900" cy="1743075"/>
        </a:xfrm>
        <a:prstGeom prst="roundRect">
          <a:avLst>
            <a:gd name="adj" fmla="val 16667"/>
          </a:avLst>
        </a:prstGeom>
        <a:ln>
          <a:noFill/>
        </a:ln>
        <a:effectLst>
          <a:glow rad="2286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  <a:scene3d>
          <a:camera prst="isometricRightUp"/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1039234</xdr:colOff>
      <xdr:row>102</xdr:row>
      <xdr:rowOff>86432</xdr:rowOff>
    </xdr:from>
    <xdr:to>
      <xdr:col>4</xdr:col>
      <xdr:colOff>1815129</xdr:colOff>
      <xdr:row>113</xdr:row>
      <xdr:rowOff>175484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F9644F9-B87E-4900-98F2-BD54C908C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2866" y="18945932"/>
          <a:ext cx="2994660" cy="2122920"/>
        </a:xfrm>
        <a:prstGeom prst="ellipse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  <a:softEdge rad="112500"/>
        </a:effectLst>
        <a:scene3d>
          <a:camera prst="perspectiveHeroicExtremeRightFacing"/>
          <a:lightRig rig="threePt" dir="t"/>
        </a:scene3d>
      </xdr:spPr>
    </xdr:pic>
    <xdr:clientData/>
  </xdr:twoCellAnchor>
  <xdr:twoCellAnchor editAs="oneCell">
    <xdr:from>
      <xdr:col>0</xdr:col>
      <xdr:colOff>1040017</xdr:colOff>
      <xdr:row>108</xdr:row>
      <xdr:rowOff>103543</xdr:rowOff>
    </xdr:from>
    <xdr:to>
      <xdr:col>2</xdr:col>
      <xdr:colOff>597273</xdr:colOff>
      <xdr:row>118</xdr:row>
      <xdr:rowOff>21515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B530B89-1CEE-4CDD-ADE9-1A6B7CC2C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artisticMark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017" y="20072425"/>
          <a:ext cx="2622065" cy="1766943"/>
        </a:xfrm>
        <a:prstGeom prst="rect">
          <a:avLst/>
        </a:prstGeom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perspectiveAbove"/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topLeftCell="C1" zoomScale="68" zoomScaleNormal="100" workbookViewId="0" xr3:uid="{AEA406A1-0E4B-5B11-9CD5-51D6E497D94C}">
      <selection activeCell="J55" sqref="J55"/>
    </sheetView>
  </sheetViews>
  <sheetFormatPr defaultRowHeight="14.45"/>
  <cols>
    <col min="1" max="1" width="17.85546875" bestFit="1" customWidth="1"/>
    <col min="2" max="2" width="24.42578125" customWidth="1"/>
    <col min="3" max="3" width="21.7109375" bestFit="1" customWidth="1"/>
    <col min="4" max="4" width="30.7109375" bestFit="1" customWidth="1"/>
    <col min="5" max="5" width="29.5703125" bestFit="1" customWidth="1"/>
    <col min="6" max="6" width="33.28515625" bestFit="1" customWidth="1"/>
  </cols>
  <sheetData>
    <row r="1" spans="1:10">
      <c r="A1" s="40" t="s">
        <v>0</v>
      </c>
      <c r="B1" s="40"/>
      <c r="C1" s="40"/>
      <c r="D1" s="40"/>
      <c r="E1" s="40"/>
      <c r="F1" s="40"/>
    </row>
    <row r="2" spans="1:10">
      <c r="A2" s="37" t="s">
        <v>1</v>
      </c>
      <c r="B2" s="37"/>
      <c r="C2" s="37"/>
    </row>
    <row r="3" spans="1:10">
      <c r="A3" s="13" t="s">
        <v>2</v>
      </c>
      <c r="G3" s="8"/>
      <c r="H3" s="8"/>
      <c r="I3" s="8"/>
      <c r="J3" s="8"/>
    </row>
    <row r="4" spans="1:10">
      <c r="A4" s="6" t="s">
        <v>3</v>
      </c>
      <c r="B4" s="6" t="s">
        <v>4</v>
      </c>
      <c r="C4" s="6"/>
      <c r="D4" s="6"/>
      <c r="E4" s="6"/>
      <c r="F4" s="6"/>
    </row>
    <row r="5" spans="1:10">
      <c r="A5" t="s">
        <v>5</v>
      </c>
      <c r="B5" s="7">
        <v>10000</v>
      </c>
    </row>
    <row r="6" spans="1:10">
      <c r="A6" t="s">
        <v>6</v>
      </c>
      <c r="B6" s="7">
        <v>5000</v>
      </c>
    </row>
    <row r="7" spans="1:10">
      <c r="A7" t="s">
        <v>7</v>
      </c>
      <c r="B7" s="7">
        <v>2000</v>
      </c>
    </row>
    <row r="8" spans="1:10">
      <c r="A8" t="s">
        <v>8</v>
      </c>
      <c r="B8" s="7">
        <v>2000</v>
      </c>
    </row>
    <row r="9" spans="1:10">
      <c r="A9" s="38" t="s">
        <v>9</v>
      </c>
      <c r="B9" s="38"/>
      <c r="C9" s="10">
        <f>SUM(B5:B8)</f>
        <v>19000</v>
      </c>
    </row>
    <row r="10" spans="1:10">
      <c r="A10" s="1" t="s">
        <v>10</v>
      </c>
    </row>
    <row r="11" spans="1:10">
      <c r="A11" s="6" t="s">
        <v>11</v>
      </c>
      <c r="B11" s="6" t="s">
        <v>12</v>
      </c>
      <c r="C11" s="6"/>
      <c r="D11" s="6"/>
      <c r="E11" s="6"/>
      <c r="F11" s="6"/>
    </row>
    <row r="12" spans="1:10">
      <c r="A12" t="s">
        <v>13</v>
      </c>
      <c r="B12" s="7">
        <v>100</v>
      </c>
    </row>
    <row r="13" spans="1:10">
      <c r="A13" t="s">
        <v>14</v>
      </c>
      <c r="B13" s="7">
        <v>50</v>
      </c>
    </row>
    <row r="14" spans="1:10">
      <c r="A14" s="38" t="s">
        <v>15</v>
      </c>
      <c r="B14" s="38"/>
      <c r="C14" s="10">
        <f>SUM(B12:B13)</f>
        <v>150</v>
      </c>
    </row>
    <row r="15" spans="1:10">
      <c r="A15" s="39" t="s">
        <v>16</v>
      </c>
      <c r="B15" s="39"/>
      <c r="C15" s="11">
        <f>C14*12</f>
        <v>1800</v>
      </c>
    </row>
    <row r="16" spans="1:10">
      <c r="A16" s="37" t="s">
        <v>17</v>
      </c>
      <c r="B16" s="37"/>
      <c r="C16" s="37"/>
    </row>
    <row r="17" spans="1:6">
      <c r="A17" s="3" t="s">
        <v>18</v>
      </c>
      <c r="B17" s="2"/>
      <c r="C17" s="2"/>
    </row>
    <row r="18" spans="1:6">
      <c r="A18" s="4" t="s">
        <v>19</v>
      </c>
      <c r="B18" s="5" t="s">
        <v>20</v>
      </c>
      <c r="C18" s="5" t="s">
        <v>21</v>
      </c>
      <c r="D18" s="6" t="s">
        <v>22</v>
      </c>
      <c r="E18" s="6" t="s">
        <v>23</v>
      </c>
      <c r="F18" s="6" t="s">
        <v>24</v>
      </c>
    </row>
    <row r="19" spans="1:6">
      <c r="A19" s="29" t="s">
        <v>25</v>
      </c>
      <c r="B19" s="29">
        <v>0.5</v>
      </c>
      <c r="C19" s="29">
        <v>10</v>
      </c>
      <c r="D19" s="29">
        <v>2</v>
      </c>
      <c r="E19" s="30">
        <v>10</v>
      </c>
      <c r="F19" s="30">
        <f>B19*C19*D19*E19</f>
        <v>100</v>
      </c>
    </row>
    <row r="20" spans="1:6">
      <c r="A20" s="29" t="s">
        <v>26</v>
      </c>
      <c r="B20" s="29">
        <v>1</v>
      </c>
      <c r="C20" s="29">
        <v>20</v>
      </c>
      <c r="D20" s="29">
        <v>2</v>
      </c>
      <c r="E20" s="30">
        <v>12</v>
      </c>
      <c r="F20" s="30">
        <f t="shared" ref="F20:F35" si="0">B20*C20*D20*E20</f>
        <v>480</v>
      </c>
    </row>
    <row r="21" spans="1:6">
      <c r="A21" s="29" t="s">
        <v>27</v>
      </c>
      <c r="B21" s="29">
        <v>2</v>
      </c>
      <c r="C21" s="29">
        <v>20</v>
      </c>
      <c r="D21" s="29">
        <v>3</v>
      </c>
      <c r="E21" s="30">
        <v>20</v>
      </c>
      <c r="F21" s="30">
        <f t="shared" si="0"/>
        <v>2400</v>
      </c>
    </row>
    <row r="22" spans="1:6">
      <c r="A22" s="29" t="s">
        <v>28</v>
      </c>
      <c r="B22" s="29">
        <v>0.5</v>
      </c>
      <c r="C22" s="29">
        <v>10</v>
      </c>
      <c r="D22" s="29">
        <v>3</v>
      </c>
      <c r="E22" s="30">
        <v>10</v>
      </c>
      <c r="F22" s="30">
        <f t="shared" si="0"/>
        <v>150</v>
      </c>
    </row>
    <row r="23" spans="1:6">
      <c r="A23" s="29" t="s">
        <v>29</v>
      </c>
      <c r="B23" s="29">
        <v>1</v>
      </c>
      <c r="C23" s="29">
        <v>10</v>
      </c>
      <c r="D23" s="29">
        <v>2</v>
      </c>
      <c r="E23" s="30">
        <v>5</v>
      </c>
      <c r="F23" s="30">
        <f t="shared" si="0"/>
        <v>100</v>
      </c>
    </row>
    <row r="24" spans="1:6">
      <c r="A24" s="29" t="s">
        <v>30</v>
      </c>
      <c r="B24" s="29">
        <v>1.5</v>
      </c>
      <c r="C24" s="29">
        <v>15</v>
      </c>
      <c r="D24" s="29">
        <v>2</v>
      </c>
      <c r="E24" s="30">
        <v>15</v>
      </c>
      <c r="F24" s="30">
        <f t="shared" si="0"/>
        <v>675</v>
      </c>
    </row>
    <row r="25" spans="1:6">
      <c r="A25" s="29" t="s">
        <v>31</v>
      </c>
      <c r="B25" s="29">
        <v>2</v>
      </c>
      <c r="C25" s="29">
        <v>25</v>
      </c>
      <c r="D25" s="29">
        <v>4</v>
      </c>
      <c r="E25" s="30">
        <v>5</v>
      </c>
      <c r="F25" s="30">
        <f t="shared" si="0"/>
        <v>1000</v>
      </c>
    </row>
    <row r="26" spans="1:6">
      <c r="A26" s="29" t="s">
        <v>32</v>
      </c>
      <c r="B26" s="29">
        <v>1</v>
      </c>
      <c r="C26" s="29">
        <v>10</v>
      </c>
      <c r="D26" s="29">
        <v>2</v>
      </c>
      <c r="E26" s="30">
        <v>10</v>
      </c>
      <c r="F26" s="30">
        <f t="shared" si="0"/>
        <v>200</v>
      </c>
    </row>
    <row r="27" spans="1:6">
      <c r="A27" s="29" t="s">
        <v>33</v>
      </c>
      <c r="B27" s="29">
        <v>0.5</v>
      </c>
      <c r="C27" s="29">
        <v>25</v>
      </c>
      <c r="D27" s="29">
        <v>3</v>
      </c>
      <c r="E27" s="30">
        <v>15</v>
      </c>
      <c r="F27" s="30">
        <f t="shared" si="0"/>
        <v>562.5</v>
      </c>
    </row>
    <row r="28" spans="1:6">
      <c r="A28" s="29" t="s">
        <v>34</v>
      </c>
      <c r="B28" s="29">
        <v>1</v>
      </c>
      <c r="C28" s="29">
        <v>15</v>
      </c>
      <c r="D28" s="29">
        <v>3</v>
      </c>
      <c r="E28" s="30">
        <v>12</v>
      </c>
      <c r="F28" s="30">
        <f t="shared" si="0"/>
        <v>540</v>
      </c>
    </row>
    <row r="29" spans="1:6">
      <c r="A29" s="29" t="s">
        <v>35</v>
      </c>
      <c r="B29" s="29">
        <v>1</v>
      </c>
      <c r="C29" s="29">
        <v>10</v>
      </c>
      <c r="D29" s="29">
        <v>2</v>
      </c>
      <c r="E29" s="30">
        <v>10</v>
      </c>
      <c r="F29" s="30">
        <f t="shared" si="0"/>
        <v>200</v>
      </c>
    </row>
    <row r="30" spans="1:6">
      <c r="A30" s="29" t="s">
        <v>36</v>
      </c>
      <c r="B30" s="29">
        <v>1</v>
      </c>
      <c r="C30" s="29">
        <v>10</v>
      </c>
      <c r="D30" s="29">
        <v>2</v>
      </c>
      <c r="E30" s="30">
        <v>5</v>
      </c>
      <c r="F30" s="30">
        <f t="shared" si="0"/>
        <v>100</v>
      </c>
    </row>
    <row r="31" spans="1:6">
      <c r="A31" s="29" t="s">
        <v>37</v>
      </c>
      <c r="B31" s="29">
        <v>0.25</v>
      </c>
      <c r="C31" s="29">
        <v>10</v>
      </c>
      <c r="D31" s="29">
        <v>3</v>
      </c>
      <c r="E31" s="30">
        <v>15</v>
      </c>
      <c r="F31" s="30">
        <f t="shared" si="0"/>
        <v>112.5</v>
      </c>
    </row>
    <row r="32" spans="1:6">
      <c r="A32" s="29" t="s">
        <v>38</v>
      </c>
      <c r="B32" s="29">
        <v>2</v>
      </c>
      <c r="C32" s="29">
        <v>20</v>
      </c>
      <c r="D32" s="29">
        <v>4</v>
      </c>
      <c r="E32" s="30">
        <v>10</v>
      </c>
      <c r="F32" s="30">
        <f t="shared" si="0"/>
        <v>1600</v>
      </c>
    </row>
    <row r="33" spans="1:6">
      <c r="A33" s="29" t="s">
        <v>39</v>
      </c>
      <c r="B33" s="29">
        <v>2</v>
      </c>
      <c r="C33" s="29">
        <v>5</v>
      </c>
      <c r="D33" s="29">
        <v>2</v>
      </c>
      <c r="E33" s="30">
        <v>25</v>
      </c>
      <c r="F33" s="30">
        <f t="shared" si="0"/>
        <v>500</v>
      </c>
    </row>
    <row r="34" spans="1:6">
      <c r="A34" s="29" t="s">
        <v>40</v>
      </c>
      <c r="B34" s="29">
        <v>2</v>
      </c>
      <c r="C34" s="29">
        <v>15</v>
      </c>
      <c r="D34" s="29">
        <v>2</v>
      </c>
      <c r="E34" s="30">
        <v>10.5</v>
      </c>
      <c r="F34" s="30">
        <f t="shared" si="0"/>
        <v>630</v>
      </c>
    </row>
    <row r="35" spans="1:6">
      <c r="A35" s="29" t="s">
        <v>41</v>
      </c>
      <c r="B35" s="29">
        <v>3</v>
      </c>
      <c r="C35" s="29">
        <v>30</v>
      </c>
      <c r="D35" s="29">
        <v>4</v>
      </c>
      <c r="E35" s="30">
        <v>15</v>
      </c>
      <c r="F35" s="30">
        <f t="shared" si="0"/>
        <v>5400</v>
      </c>
    </row>
    <row r="36" spans="1:6">
      <c r="D36" s="38" t="s">
        <v>42</v>
      </c>
      <c r="E36" s="38"/>
      <c r="F36" s="10">
        <f>SUM(F19:F35)</f>
        <v>14750</v>
      </c>
    </row>
    <row r="37" spans="1:6">
      <c r="D37" s="39" t="s">
        <v>43</v>
      </c>
      <c r="E37" s="39"/>
      <c r="F37" s="11">
        <f>F36*12</f>
        <v>177000</v>
      </c>
    </row>
    <row r="38" spans="1:6">
      <c r="A38" s="9" t="s">
        <v>44</v>
      </c>
      <c r="B38" s="8"/>
      <c r="C38" s="8"/>
      <c r="D38" s="8"/>
      <c r="E38" s="8"/>
    </row>
    <row r="39" spans="1:6">
      <c r="A39" s="4" t="s">
        <v>19</v>
      </c>
      <c r="B39" s="5" t="s">
        <v>45</v>
      </c>
      <c r="C39" s="5" t="s">
        <v>21</v>
      </c>
      <c r="D39" s="6" t="s">
        <v>22</v>
      </c>
      <c r="E39" s="6" t="s">
        <v>23</v>
      </c>
      <c r="F39" s="6" t="s">
        <v>24</v>
      </c>
    </row>
    <row r="40" spans="1:6">
      <c r="A40" t="s">
        <v>46</v>
      </c>
      <c r="B40">
        <v>1</v>
      </c>
      <c r="C40">
        <v>100</v>
      </c>
      <c r="D40">
        <v>2</v>
      </c>
      <c r="E40" s="7">
        <v>10</v>
      </c>
      <c r="F40" s="7">
        <f>B40*C40*D40*E40</f>
        <v>2000</v>
      </c>
    </row>
    <row r="41" spans="1:6">
      <c r="A41" t="s">
        <v>47</v>
      </c>
      <c r="B41">
        <v>1</v>
      </c>
      <c r="C41">
        <v>200</v>
      </c>
      <c r="D41">
        <v>2</v>
      </c>
      <c r="E41" s="7">
        <v>5</v>
      </c>
      <c r="F41" s="7">
        <f t="shared" ref="F41:F45" si="1">B41*C41*D41*E41</f>
        <v>2000</v>
      </c>
    </row>
    <row r="42" spans="1:6">
      <c r="A42" t="s">
        <v>48</v>
      </c>
      <c r="B42">
        <v>1</v>
      </c>
      <c r="C42">
        <v>300</v>
      </c>
      <c r="D42">
        <v>2</v>
      </c>
      <c r="E42" s="7">
        <v>2.5</v>
      </c>
      <c r="F42" s="7">
        <f t="shared" si="1"/>
        <v>1500</v>
      </c>
    </row>
    <row r="43" spans="1:6">
      <c r="A43" t="s">
        <v>49</v>
      </c>
      <c r="B43">
        <v>1</v>
      </c>
      <c r="C43">
        <v>100</v>
      </c>
      <c r="D43">
        <v>1</v>
      </c>
      <c r="E43" s="7">
        <v>5</v>
      </c>
      <c r="F43" s="7">
        <f t="shared" si="1"/>
        <v>500</v>
      </c>
    </row>
    <row r="44" spans="1:6">
      <c r="A44" t="s">
        <v>50</v>
      </c>
      <c r="B44">
        <v>1</v>
      </c>
      <c r="C44">
        <v>200</v>
      </c>
      <c r="D44">
        <v>1</v>
      </c>
      <c r="E44" s="7">
        <v>10</v>
      </c>
      <c r="F44" s="7">
        <f t="shared" si="1"/>
        <v>2000</v>
      </c>
    </row>
    <row r="45" spans="1:6">
      <c r="A45" t="s">
        <v>51</v>
      </c>
      <c r="B45">
        <v>1</v>
      </c>
      <c r="C45">
        <v>200</v>
      </c>
      <c r="D45">
        <v>1</v>
      </c>
      <c r="E45" s="7">
        <v>25</v>
      </c>
      <c r="F45" s="7">
        <f t="shared" si="1"/>
        <v>5000</v>
      </c>
    </row>
    <row r="46" spans="1:6">
      <c r="D46" s="38" t="s">
        <v>52</v>
      </c>
      <c r="E46" s="38"/>
      <c r="F46" s="10">
        <f>SUM(F40:F45)</f>
        <v>13000</v>
      </c>
    </row>
    <row r="47" spans="1:6">
      <c r="D47" s="39" t="s">
        <v>53</v>
      </c>
      <c r="E47" s="39"/>
      <c r="F47" s="11">
        <f>F46*12</f>
        <v>156000</v>
      </c>
    </row>
    <row r="48" spans="1:6">
      <c r="A48" s="37" t="s">
        <v>54</v>
      </c>
      <c r="B48" s="37"/>
      <c r="C48" s="37"/>
    </row>
    <row r="49" spans="1:6">
      <c r="A49" s="6" t="s">
        <v>55</v>
      </c>
      <c r="B49" s="6" t="s">
        <v>56</v>
      </c>
      <c r="C49" s="6" t="s">
        <v>57</v>
      </c>
      <c r="D49" s="6" t="s">
        <v>58</v>
      </c>
      <c r="E49" s="6" t="s">
        <v>59</v>
      </c>
      <c r="F49" s="6" t="s">
        <v>60</v>
      </c>
    </row>
    <row r="50" spans="1:6">
      <c r="A50" t="s">
        <v>61</v>
      </c>
      <c r="B50">
        <v>10</v>
      </c>
      <c r="C50" s="7">
        <v>50</v>
      </c>
      <c r="D50">
        <v>25</v>
      </c>
      <c r="E50" s="7">
        <f>C50*D50</f>
        <v>1250</v>
      </c>
      <c r="F50" s="7">
        <f t="shared" ref="F50:F56" si="2">B50*C50*D50</f>
        <v>12500</v>
      </c>
    </row>
    <row r="51" spans="1:6">
      <c r="A51" t="s">
        <v>62</v>
      </c>
      <c r="B51">
        <v>5</v>
      </c>
      <c r="C51" s="7">
        <v>10</v>
      </c>
      <c r="D51">
        <v>40</v>
      </c>
      <c r="E51" s="7">
        <f t="shared" ref="E51:E56" si="3">C51*D51</f>
        <v>400</v>
      </c>
      <c r="F51" s="7">
        <f t="shared" si="2"/>
        <v>2000</v>
      </c>
    </row>
    <row r="52" spans="1:6">
      <c r="A52" t="s">
        <v>63</v>
      </c>
      <c r="B52">
        <v>3</v>
      </c>
      <c r="C52" s="7">
        <v>20</v>
      </c>
      <c r="D52">
        <v>20</v>
      </c>
      <c r="E52" s="7">
        <f t="shared" si="3"/>
        <v>400</v>
      </c>
      <c r="F52" s="7">
        <f t="shared" si="2"/>
        <v>1200</v>
      </c>
    </row>
    <row r="53" spans="1:6">
      <c r="A53" t="s">
        <v>64</v>
      </c>
      <c r="B53">
        <v>2</v>
      </c>
      <c r="C53" s="7">
        <v>10</v>
      </c>
      <c r="D53">
        <v>40</v>
      </c>
      <c r="E53" s="7">
        <f t="shared" si="3"/>
        <v>400</v>
      </c>
      <c r="F53" s="7">
        <f t="shared" si="2"/>
        <v>800</v>
      </c>
    </row>
    <row r="54" spans="1:6">
      <c r="A54" t="s">
        <v>65</v>
      </c>
      <c r="B54">
        <v>1</v>
      </c>
      <c r="C54" s="7">
        <v>10</v>
      </c>
      <c r="D54">
        <v>40</v>
      </c>
      <c r="E54" s="7">
        <f t="shared" si="3"/>
        <v>400</v>
      </c>
      <c r="F54" s="7">
        <f t="shared" si="2"/>
        <v>400</v>
      </c>
    </row>
    <row r="55" spans="1:6">
      <c r="A55" t="s">
        <v>66</v>
      </c>
      <c r="B55">
        <v>2</v>
      </c>
      <c r="C55" s="7">
        <v>25</v>
      </c>
      <c r="D55">
        <v>15</v>
      </c>
      <c r="E55" s="7">
        <f t="shared" si="3"/>
        <v>375</v>
      </c>
      <c r="F55" s="7">
        <f t="shared" si="2"/>
        <v>750</v>
      </c>
    </row>
    <row r="56" spans="1:6">
      <c r="A56" t="s">
        <v>67</v>
      </c>
      <c r="B56">
        <v>1</v>
      </c>
      <c r="C56" s="7">
        <v>100</v>
      </c>
      <c r="D56">
        <v>40</v>
      </c>
      <c r="E56" s="7">
        <f t="shared" si="3"/>
        <v>4000</v>
      </c>
      <c r="F56" s="7">
        <f t="shared" si="2"/>
        <v>4000</v>
      </c>
    </row>
    <row r="57" spans="1:6">
      <c r="D57" s="38" t="s">
        <v>68</v>
      </c>
      <c r="E57" s="38"/>
      <c r="F57" s="10">
        <f>SUM(F50:F56)</f>
        <v>21650</v>
      </c>
    </row>
    <row r="58" spans="1:6">
      <c r="D58" s="39" t="s">
        <v>69</v>
      </c>
      <c r="E58" s="39"/>
      <c r="F58" s="11">
        <f>F57*52</f>
        <v>1125800</v>
      </c>
    </row>
    <row r="59" spans="1:6">
      <c r="A59" s="37" t="s">
        <v>70</v>
      </c>
      <c r="B59" s="37"/>
      <c r="C59" s="37"/>
    </row>
    <row r="60" spans="1:6">
      <c r="A60" s="1" t="s">
        <v>71</v>
      </c>
    </row>
    <row r="61" spans="1:6">
      <c r="A61" s="6" t="s">
        <v>11</v>
      </c>
      <c r="B61" s="6" t="s">
        <v>72</v>
      </c>
      <c r="C61" s="6" t="s">
        <v>73</v>
      </c>
      <c r="D61" s="6" t="s">
        <v>74</v>
      </c>
      <c r="E61" s="6" t="s">
        <v>75</v>
      </c>
      <c r="F61" s="6" t="s">
        <v>76</v>
      </c>
    </row>
    <row r="62" spans="1:6">
      <c r="A62" t="s">
        <v>77</v>
      </c>
      <c r="B62" s="7">
        <v>50</v>
      </c>
      <c r="C62" s="7">
        <v>20</v>
      </c>
      <c r="D62" s="7">
        <f>B62+C62</f>
        <v>70</v>
      </c>
      <c r="E62">
        <v>50</v>
      </c>
      <c r="F62" s="7">
        <f>E62*D62</f>
        <v>3500</v>
      </c>
    </row>
    <row r="63" spans="1:6">
      <c r="A63" t="s">
        <v>78</v>
      </c>
      <c r="B63" s="7">
        <v>25</v>
      </c>
      <c r="C63" s="7">
        <v>10</v>
      </c>
      <c r="D63" s="7">
        <f t="shared" ref="D63:D68" si="4">B63+C63</f>
        <v>35</v>
      </c>
      <c r="E63">
        <v>50</v>
      </c>
      <c r="F63" s="7">
        <f t="shared" ref="F63:F68" si="5">E63*D63</f>
        <v>1750</v>
      </c>
    </row>
    <row r="64" spans="1:6">
      <c r="A64" t="s">
        <v>79</v>
      </c>
      <c r="B64" s="7">
        <v>35</v>
      </c>
      <c r="C64" s="7">
        <v>15</v>
      </c>
      <c r="D64" s="7">
        <f t="shared" si="4"/>
        <v>50</v>
      </c>
      <c r="E64">
        <v>60</v>
      </c>
      <c r="F64" s="7">
        <f t="shared" si="5"/>
        <v>3000</v>
      </c>
    </row>
    <row r="65" spans="1:6">
      <c r="A65" t="s">
        <v>80</v>
      </c>
      <c r="B65" s="7">
        <v>50</v>
      </c>
      <c r="C65" s="7">
        <v>20</v>
      </c>
      <c r="D65" s="7">
        <f t="shared" si="4"/>
        <v>70</v>
      </c>
      <c r="E65">
        <v>60</v>
      </c>
      <c r="F65" s="7">
        <f t="shared" si="5"/>
        <v>4200</v>
      </c>
    </row>
    <row r="66" spans="1:6">
      <c r="A66" t="s">
        <v>81</v>
      </c>
      <c r="B66" s="7">
        <v>100</v>
      </c>
      <c r="C66" s="7">
        <v>40</v>
      </c>
      <c r="D66" s="7">
        <f t="shared" si="4"/>
        <v>140</v>
      </c>
      <c r="E66">
        <v>60</v>
      </c>
      <c r="F66" s="7">
        <f t="shared" si="5"/>
        <v>8400</v>
      </c>
    </row>
    <row r="67" spans="1:6">
      <c r="A67" t="s">
        <v>82</v>
      </c>
      <c r="B67" s="7">
        <v>160</v>
      </c>
      <c r="C67" s="7">
        <v>80</v>
      </c>
      <c r="D67" s="7">
        <f t="shared" si="4"/>
        <v>240</v>
      </c>
      <c r="E67">
        <v>30</v>
      </c>
      <c r="F67" s="7">
        <f t="shared" si="5"/>
        <v>7200</v>
      </c>
    </row>
    <row r="68" spans="1:6">
      <c r="A68" t="s">
        <v>83</v>
      </c>
      <c r="B68" s="7">
        <v>425</v>
      </c>
      <c r="C68" s="7">
        <v>100</v>
      </c>
      <c r="D68" s="7">
        <f t="shared" si="4"/>
        <v>525</v>
      </c>
      <c r="E68">
        <v>40</v>
      </c>
      <c r="F68" s="7">
        <f t="shared" si="5"/>
        <v>21000</v>
      </c>
    </row>
    <row r="69" spans="1:6">
      <c r="D69" s="38" t="s">
        <v>84</v>
      </c>
      <c r="E69" s="38"/>
      <c r="F69" s="10">
        <f>SUM(F62:F68)</f>
        <v>49050</v>
      </c>
    </row>
    <row r="70" spans="1:6">
      <c r="A70" s="1" t="s">
        <v>85</v>
      </c>
      <c r="D70" s="39" t="s">
        <v>86</v>
      </c>
      <c r="E70" s="39"/>
      <c r="F70" s="11">
        <f>F69*52</f>
        <v>2550600</v>
      </c>
    </row>
    <row r="71" spans="1:6">
      <c r="A71" s="6" t="s">
        <v>11</v>
      </c>
      <c r="B71" s="6" t="s">
        <v>72</v>
      </c>
      <c r="C71" s="6" t="s">
        <v>73</v>
      </c>
      <c r="D71" s="6" t="s">
        <v>74</v>
      </c>
      <c r="E71" s="6" t="s">
        <v>75</v>
      </c>
      <c r="F71" s="6" t="s">
        <v>76</v>
      </c>
    </row>
    <row r="72" spans="1:6">
      <c r="A72" t="s">
        <v>87</v>
      </c>
      <c r="B72" s="7">
        <v>50</v>
      </c>
      <c r="C72" s="7">
        <v>20</v>
      </c>
      <c r="D72" s="7">
        <f>B72+C72</f>
        <v>70</v>
      </c>
      <c r="E72">
        <v>50</v>
      </c>
      <c r="F72" s="7">
        <f>E72*D72</f>
        <v>3500</v>
      </c>
    </row>
    <row r="73" spans="1:6">
      <c r="A73" t="s">
        <v>88</v>
      </c>
      <c r="B73" s="7">
        <v>200</v>
      </c>
      <c r="C73" s="7">
        <v>100</v>
      </c>
      <c r="D73" s="7">
        <f t="shared" ref="D73:D74" si="6">B73+C73</f>
        <v>300</v>
      </c>
      <c r="E73">
        <v>50</v>
      </c>
      <c r="F73" s="7">
        <f t="shared" ref="F73:F74" si="7">E73*D73</f>
        <v>15000</v>
      </c>
    </row>
    <row r="74" spans="1:6">
      <c r="A74" t="s">
        <v>89</v>
      </c>
      <c r="B74" s="7">
        <v>400</v>
      </c>
      <c r="C74" s="7">
        <v>200</v>
      </c>
      <c r="D74" s="7">
        <f t="shared" si="6"/>
        <v>600</v>
      </c>
      <c r="E74">
        <v>50</v>
      </c>
      <c r="F74" s="7">
        <f t="shared" si="7"/>
        <v>30000</v>
      </c>
    </row>
    <row r="75" spans="1:6">
      <c r="D75" s="38" t="s">
        <v>90</v>
      </c>
      <c r="E75" s="38"/>
      <c r="F75" s="10">
        <f>SUM(F68:F74)</f>
        <v>2669150</v>
      </c>
    </row>
    <row r="76" spans="1:6">
      <c r="D76" s="39" t="s">
        <v>91</v>
      </c>
      <c r="E76" s="39"/>
      <c r="F76" s="11">
        <f>F75*52</f>
        <v>138795800</v>
      </c>
    </row>
    <row r="77" spans="1:6">
      <c r="D77" s="41" t="s">
        <v>92</v>
      </c>
      <c r="E77" s="41"/>
      <c r="F77" s="12">
        <f>F70+F76</f>
        <v>141346400</v>
      </c>
    </row>
    <row r="78" spans="1:6">
      <c r="A78" s="33" t="s">
        <v>93</v>
      </c>
      <c r="B78" s="34"/>
      <c r="C78" s="34"/>
    </row>
    <row r="79" spans="1:6">
      <c r="A79" s="15" t="s">
        <v>1</v>
      </c>
    </row>
    <row r="80" spans="1:6">
      <c r="B80" s="17" t="s">
        <v>94</v>
      </c>
      <c r="C80" s="18">
        <f>C15+C9</f>
        <v>20800</v>
      </c>
    </row>
    <row r="81" spans="1:4">
      <c r="A81" s="15" t="s">
        <v>95</v>
      </c>
    </row>
    <row r="82" spans="1:4">
      <c r="B82" s="17" t="s">
        <v>94</v>
      </c>
      <c r="C82" s="18">
        <f>F37+F47</f>
        <v>333000</v>
      </c>
    </row>
    <row r="83" spans="1:4">
      <c r="A83" s="16" t="s">
        <v>96</v>
      </c>
      <c r="B83" s="14"/>
      <c r="C83" s="14"/>
    </row>
    <row r="84" spans="1:4">
      <c r="B84" s="17" t="s">
        <v>94</v>
      </c>
      <c r="C84" s="18">
        <f>F58</f>
        <v>1125800</v>
      </c>
    </row>
    <row r="85" spans="1:4">
      <c r="B85" s="19" t="s">
        <v>97</v>
      </c>
      <c r="C85" s="20">
        <f>C80+C82+C84</f>
        <v>1479600</v>
      </c>
    </row>
    <row r="86" spans="1:4">
      <c r="B86" s="21" t="s">
        <v>98</v>
      </c>
      <c r="C86" s="22">
        <f>F77</f>
        <v>141346400</v>
      </c>
    </row>
    <row r="87" spans="1:4">
      <c r="B87" s="23" t="s">
        <v>99</v>
      </c>
      <c r="C87" s="24">
        <f>C86-C85</f>
        <v>139866800</v>
      </c>
    </row>
    <row r="88" spans="1:4">
      <c r="B88" s="36" t="s">
        <v>100</v>
      </c>
      <c r="C88" s="36"/>
      <c r="D88" s="28">
        <v>1000000000</v>
      </c>
    </row>
    <row r="90" spans="1:4">
      <c r="A90" s="35" t="s">
        <v>101</v>
      </c>
      <c r="B90" s="35"/>
      <c r="C90" s="35"/>
    </row>
    <row r="91" spans="1:4">
      <c r="A91" s="15" t="s">
        <v>102</v>
      </c>
    </row>
    <row r="92" spans="1:4">
      <c r="C92" s="27">
        <f>(C85*10)-(19000*9)</f>
        <v>14625000</v>
      </c>
    </row>
    <row r="93" spans="1:4">
      <c r="A93" s="21" t="s">
        <v>103</v>
      </c>
    </row>
    <row r="94" spans="1:4">
      <c r="C94" s="10">
        <f>C86*10</f>
        <v>1413464000</v>
      </c>
    </row>
    <row r="95" spans="1:4">
      <c r="B95" s="25" t="s">
        <v>94</v>
      </c>
      <c r="C95" s="26">
        <f>C94-C92</f>
        <v>1398839000</v>
      </c>
    </row>
    <row r="124" spans="1:2">
      <c r="A124" s="31" t="s">
        <v>104</v>
      </c>
      <c r="B124" s="32"/>
    </row>
    <row r="125" spans="1:2" ht="15.6" customHeight="1">
      <c r="A125" s="32"/>
      <c r="B125" s="32"/>
    </row>
    <row r="126" spans="1:2">
      <c r="A126" s="32"/>
      <c r="B126" s="32"/>
    </row>
  </sheetData>
  <mergeCells count="23">
    <mergeCell ref="D76:E76"/>
    <mergeCell ref="D77:E77"/>
    <mergeCell ref="A9:B9"/>
    <mergeCell ref="A14:B14"/>
    <mergeCell ref="A15:B15"/>
    <mergeCell ref="D46:E46"/>
    <mergeCell ref="A48:C48"/>
    <mergeCell ref="D57:E57"/>
    <mergeCell ref="D58:E58"/>
    <mergeCell ref="A59:C59"/>
    <mergeCell ref="D69:E69"/>
    <mergeCell ref="D47:E47"/>
    <mergeCell ref="D36:E36"/>
    <mergeCell ref="D37:E37"/>
    <mergeCell ref="A1:F1"/>
    <mergeCell ref="D70:E70"/>
    <mergeCell ref="D75:E75"/>
    <mergeCell ref="A124:B126"/>
    <mergeCell ref="A78:C78"/>
    <mergeCell ref="A90:C90"/>
    <mergeCell ref="B88:C88"/>
    <mergeCell ref="A2:C2"/>
    <mergeCell ref="A16:C16"/>
  </mergeCells>
  <printOptions gridLines="1"/>
  <pageMargins left="0.7" right="0.7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nelson</dc:creator>
  <cp:keywords/>
  <dc:description/>
  <cp:lastModifiedBy>rachel nelson</cp:lastModifiedBy>
  <cp:revision/>
  <dcterms:created xsi:type="dcterms:W3CDTF">2017-12-08T01:28:35Z</dcterms:created>
  <dcterms:modified xsi:type="dcterms:W3CDTF">2017-12-13T01:08:44Z</dcterms:modified>
  <cp:category/>
  <cp:contentStatus/>
</cp:coreProperties>
</file>